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Delaire\Documents\"/>
    </mc:Choice>
  </mc:AlternateContent>
  <bookViews>
    <workbookView xWindow="0" yWindow="0" windowWidth="20490" windowHeight="6975"/>
  </bookViews>
  <sheets>
    <sheet name="TCO" sheetId="1" r:id="rId1"/>
    <sheet name="Hardware Assumptions" sheetId="2" r:id="rId2"/>
  </sheets>
  <definedNames>
    <definedName name="_xlnm.Print_Area" localSheetId="0">TCO!$A$1:$F$34</definedName>
    <definedName name="_xlnm.Print_Titles" localSheetId="0">TCO!$1:$3</definedName>
  </definedNames>
  <calcPr calcId="152511"/>
</workbook>
</file>

<file path=xl/calcChain.xml><?xml version="1.0" encoding="utf-8"?>
<calcChain xmlns="http://schemas.openxmlformats.org/spreadsheetml/2006/main">
  <c r="D14" i="1" l="1"/>
  <c r="D13" i="1"/>
  <c r="D24" i="1"/>
  <c r="D26" i="1"/>
  <c r="C11" i="1"/>
  <c r="D7" i="1"/>
  <c r="C29" i="1" l="1"/>
  <c r="C30" i="1"/>
  <c r="C28" i="1"/>
  <c r="D22" i="1"/>
  <c r="D15" i="1"/>
  <c r="D18" i="1"/>
  <c r="D19" i="1"/>
  <c r="D23" i="1"/>
  <c r="C14" i="1"/>
  <c r="C15" i="1"/>
  <c r="D9" i="2"/>
  <c r="C13" i="1"/>
  <c r="C31" i="1" l="1"/>
  <c r="D28" i="1"/>
  <c r="D29" i="1" l="1"/>
  <c r="D30" i="1" s="1"/>
  <c r="D31" i="1" s="1"/>
</calcChain>
</file>

<file path=xl/sharedStrings.xml><?xml version="1.0" encoding="utf-8"?>
<sst xmlns="http://schemas.openxmlformats.org/spreadsheetml/2006/main" count="54" uniqueCount="52">
  <si>
    <t>Hours</t>
  </si>
  <si>
    <t>Hosting Set-up &amp; Installation</t>
  </si>
  <si>
    <t>Premier Services including*:</t>
  </si>
  <si>
    <t>Personnel Costs (Internal or External)</t>
  </si>
  <si>
    <t>Equipment Costs</t>
  </si>
  <si>
    <t>Maintenance &amp; Upgrades</t>
  </si>
  <si>
    <t>Hardware</t>
  </si>
  <si>
    <t>Year 2 Total</t>
  </si>
  <si>
    <t>Year 3 Total</t>
  </si>
  <si>
    <t>Total Cost of Ownership - 3 Years</t>
  </si>
  <si>
    <t>HW Role</t>
  </si>
  <si>
    <t>Description</t>
  </si>
  <si>
    <t>Network</t>
  </si>
  <si>
    <t>Backup</t>
  </si>
  <si>
    <t>NAS/Tape Library</t>
  </si>
  <si>
    <t>Switch/Routers</t>
  </si>
  <si>
    <t>Dual CPU, 8 GB RAM, HW RAID ARRAY, RAID 1, 1, 5</t>
  </si>
  <si>
    <t>Base Cost</t>
  </si>
  <si>
    <t>Database Server</t>
  </si>
  <si>
    <t>Total</t>
  </si>
  <si>
    <t>TS App Server</t>
  </si>
  <si>
    <t>Parallel Test Environment</t>
  </si>
  <si>
    <t>Supplemental Core Training 
Rotating schedule.  Approximately 2 Courses per Month. (Covers employee churn for 25 user pool)</t>
  </si>
  <si>
    <t>Best Practices dictate that system down time can be drastically reduced by maintaining test environments. The pricing provides parallel test environments for upgrades and major system events, delivering exceptional stability and performance.  Also included is service based on recommended Best Practice installation: Hardware Purchase; Software Purchase; and Network Setup and Configuration.</t>
  </si>
  <si>
    <t>Pricing includes this service based on average consulting services costs for clients with an On-Premise installation.</t>
  </si>
  <si>
    <t>Microsoft Perpetual Licensing and Enhancement</t>
  </si>
  <si>
    <t>Annualized Amounts</t>
  </si>
  <si>
    <t>Led by Microsoft Certified Professionals, our training sessions help you maximize the benefits of SMB Suite. Get acquainted with the features and functions of the individual modules.  We offer online training sessions to help you to gain confidence in using the applications you rely on most.  The offering includes this service based on average consulting services costs for clients with an On-Premise installation.</t>
  </si>
  <si>
    <t>SMB Suite Total Pricing Solution includes server-grade equipment fine-tuned for optimum performance.  The pricing includes this service based on Microsoft recommended Best Practice installation: Hardware Purchase; Software Purchase; and Network Setup and Configuration.</t>
  </si>
  <si>
    <t>* Hosted Business Help Desk includes an unlimited number of helpdesk incidents at no additional cost.</t>
  </si>
  <si>
    <t>SMB Suite's Total Lower Cost of Ownership Worksheet</t>
  </si>
  <si>
    <t>SMB Suite OneView Pricing includes this service based on average consulting services costs for clients with an On-Premise installation.</t>
  </si>
  <si>
    <t>SMB Suite OneView Pricing includes 24/7 Network support to maintain our state-of-the-art hosting and server environment.  The SMB Suite OneView Pricing includes this service.  On-Premise cost estimates are based on two entry-level Network Specialists to cover 24/7 support.</t>
  </si>
  <si>
    <t>Daily backups of your data are critical to your disaster recovery.  SMB Suite OneView Pricing provides peace-of-mind knowing your data is backed up by including: Disaster Recovery Management, Hardware and Software Management, Permanent Storage Media, Secure Offsite Storage and Periodic Tests of Backups.</t>
  </si>
  <si>
    <t xml:space="preserve">SMB Suite OneView Total Solution </t>
  </si>
  <si>
    <t>Non-Hosted - Perpetual Licensing</t>
  </si>
  <si>
    <t>Dual CPU, 8 GB DUAL QUAD CORE</t>
  </si>
  <si>
    <t>All-Inclusive SMB Cloud Subscription vs. Non-Hosted:  a 3-Year Comparison</t>
  </si>
  <si>
    <t>Implementation Services</t>
  </si>
  <si>
    <t>All-Inclusive SMB Cloud Subscription</t>
  </si>
  <si>
    <t>Network Administrator (25% FTE)</t>
  </si>
  <si>
    <t>Database &amp; Application Administrator (25% FTE)</t>
  </si>
  <si>
    <t xml:space="preserve">Year 1 Total </t>
  </si>
  <si>
    <t>1 Dynamics GP User License Example</t>
  </si>
  <si>
    <t>Dynamics GP Starter Pack</t>
  </si>
  <si>
    <t>Software Maintenance at 18%  ($900/ Year for 3 Years @ $2,700)</t>
  </si>
  <si>
    <t>SMB Cloud Subscription: $1,500/ Month   ($18,000/ Year)</t>
  </si>
  <si>
    <t>Citrix (Remote Communications) Software Licensing
$500 per user @ 1 user</t>
  </si>
  <si>
    <t>Backups, Restores &amp; Testing of Backups (4 hours/month)</t>
  </si>
  <si>
    <t>Upgrade Implementation and Testing
Average 1 per yr @ 20 hours  ***The average hours are derived from actual client cases, however there is not a limit on the hours to perform and complete the upgrade implementation and testing</t>
  </si>
  <si>
    <t>Periodic Service Pack Implementation and Testing
Average 1 per quarter @ 3 hours  ***The average hours are derived from actual client cases, however there is not a limit on the hours to perform and complete the service pack implementation and testing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</si>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</sst>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12"/>
      <name val="Arial"/>
      <family val="2"/>
    </font>
    <font>
      <strike/>
      <sz val="10"/>
      <color rgb="FFFF000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9">
    <xf numFmtId="0" fontId="0" fillId="0" borderId="0"/>
    <xf numFmtId="43" fontId="5"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0" fontId="2" fillId="0" borderId="0"/>
    <xf numFmtId="0" fontId="1" fillId="0" borderId="0"/>
    <xf numFmtId="0" fontId="1" fillId="0" borderId="0"/>
    <xf numFmtId="44" fontId="1" fillId="0" borderId="0" applyFont="0" applyFill="0" applyBorder="0" applyAlignment="0" applyProtection="0"/>
  </cellStyleXfs>
  <cellXfs count="60">
    <xf numFmtId="0" fontId="0" fillId="0" borderId="0" xfId="0"/>
    <xf numFmtId="0" fontId="6" fillId="0" borderId="0" xfId="0" applyFont="1"/>
    <xf numFmtId="0" fontId="7" fillId="0" borderId="0" xfId="0" applyFont="1" applyAlignment="1">
      <alignment horizontal="center"/>
    </xf>
    <xf numFmtId="0" fontId="7" fillId="0" borderId="0" xfId="0" applyFont="1"/>
    <xf numFmtId="164" fontId="0" fillId="0" borderId="0" xfId="1" applyNumberFormat="1" applyFont="1"/>
    <xf numFmtId="0" fontId="0" fillId="0" borderId="0" xfId="0" applyAlignment="1">
      <alignment horizontal="left" wrapText="1" indent="1"/>
    </xf>
    <xf numFmtId="164" fontId="0" fillId="0" borderId="0" xfId="1" applyNumberFormat="1" applyFont="1" applyAlignment="1">
      <alignment horizontal="left" indent="1"/>
    </xf>
    <xf numFmtId="164" fontId="8" fillId="0" borderId="0" xfId="1" applyNumberFormat="1" applyFont="1" applyAlignment="1">
      <alignment horizontal="center" vertical="center"/>
    </xf>
    <xf numFmtId="0" fontId="0" fillId="0" borderId="0" xfId="0" applyAlignment="1">
      <alignment horizontal="left" wrapText="1"/>
    </xf>
    <xf numFmtId="0" fontId="7" fillId="0" borderId="0" xfId="0" applyFont="1" applyAlignment="1">
      <alignment horizontal="left" indent="1"/>
    </xf>
    <xf numFmtId="164" fontId="7" fillId="0" borderId="0" xfId="1" applyNumberFormat="1" applyFont="1" applyAlignment="1">
      <alignment horizontal="left" indent="1"/>
    </xf>
    <xf numFmtId="164" fontId="7" fillId="0" borderId="1" xfId="1" applyNumberFormat="1" applyFont="1" applyBorder="1" applyAlignment="1">
      <alignment horizontal="left" indent="1"/>
    </xf>
    <xf numFmtId="164" fontId="0" fillId="0" borderId="0" xfId="0" applyNumberFormat="1"/>
    <xf numFmtId="0" fontId="0" fillId="0" borderId="0" xfId="0" applyAlignment="1">
      <alignment horizontal="center"/>
    </xf>
    <xf numFmtId="0" fontId="0" fillId="0" borderId="0" xfId="0" applyAlignment="1">
      <alignment horizontal="center" wrapText="1"/>
    </xf>
    <xf numFmtId="164" fontId="5" fillId="0" borderId="0" xfId="1" applyNumberFormat="1" applyFont="1"/>
    <xf numFmtId="0" fontId="0" fillId="0" borderId="0" xfId="0" applyAlignment="1">
      <alignment horizontal="left" wrapText="1"/>
    </xf>
    <xf numFmtId="0" fontId="0" fillId="0" borderId="0" xfId="0" applyAlignment="1">
      <alignment wrapText="1"/>
    </xf>
    <xf numFmtId="0" fontId="0" fillId="0" borderId="0" xfId="0" applyFill="1" applyAlignment="1">
      <alignment wrapText="1"/>
    </xf>
    <xf numFmtId="0" fontId="0" fillId="0" borderId="0" xfId="0" applyAlignment="1">
      <alignment horizontal="left" vertical="center" wrapText="1" indent="1"/>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left" wrapText="1"/>
    </xf>
    <xf numFmtId="0" fontId="0" fillId="0" borderId="0" xfId="0" applyFill="1"/>
    <xf numFmtId="0" fontId="9" fillId="0" borderId="0" xfId="0" applyFont="1" applyAlignment="1">
      <alignment wrapText="1"/>
    </xf>
    <xf numFmtId="0" fontId="7" fillId="3" borderId="3" xfId="0" applyFont="1" applyFill="1" applyBorder="1" applyAlignment="1">
      <alignment horizontal="center"/>
    </xf>
    <xf numFmtId="0" fontId="7" fillId="2" borderId="4"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3" borderId="6" xfId="0" applyFont="1" applyFill="1" applyBorder="1" applyAlignment="1">
      <alignment horizontal="center"/>
    </xf>
    <xf numFmtId="164" fontId="0" fillId="0" borderId="0" xfId="1" applyNumberFormat="1" applyFont="1" applyBorder="1" applyAlignment="1">
      <alignment horizontal="left" indent="1"/>
    </xf>
    <xf numFmtId="164" fontId="7" fillId="0" borderId="0" xfId="1" applyNumberFormat="1" applyFont="1" applyBorder="1" applyAlignment="1">
      <alignment horizontal="left" indent="1"/>
    </xf>
    <xf numFmtId="0" fontId="7" fillId="3" borderId="5" xfId="0" applyFont="1" applyFill="1" applyBorder="1" applyAlignment="1">
      <alignment horizontal="center"/>
    </xf>
    <xf numFmtId="164" fontId="5" fillId="0" borderId="9" xfId="1" applyNumberFormat="1" applyFont="1" applyBorder="1"/>
    <xf numFmtId="164" fontId="0" fillId="0" borderId="9" xfId="1" applyNumberFormat="1" applyFont="1" applyBorder="1"/>
    <xf numFmtId="164" fontId="0" fillId="0" borderId="9" xfId="1" applyNumberFormat="1" applyFont="1" applyBorder="1" applyAlignment="1">
      <alignment horizontal="left" indent="1"/>
    </xf>
    <xf numFmtId="164" fontId="0" fillId="0" borderId="2" xfId="1" applyNumberFormat="1" applyFont="1" applyBorder="1" applyAlignment="1">
      <alignment horizontal="left" indent="1"/>
    </xf>
    <xf numFmtId="0" fontId="0" fillId="0" borderId="0" xfId="0"/>
    <xf numFmtId="0" fontId="0" fillId="0" borderId="0" xfId="0" applyAlignment="1">
      <alignment horizontal="center"/>
    </xf>
    <xf numFmtId="164" fontId="5" fillId="0" borderId="0" xfId="1" applyNumberFormat="1" applyFont="1"/>
    <xf numFmtId="0" fontId="0" fillId="0" borderId="0" xfId="0" applyAlignment="1">
      <alignment vertical="center"/>
    </xf>
    <xf numFmtId="0" fontId="9" fillId="0" borderId="0" xfId="0" applyFont="1" applyAlignment="1">
      <alignment wrapText="1"/>
    </xf>
    <xf numFmtId="164" fontId="5" fillId="0" borderId="9" xfId="1" applyNumberFormat="1" applyFont="1" applyBorder="1"/>
    <xf numFmtId="0" fontId="0" fillId="0" borderId="0" xfId="0" applyAlignment="1">
      <alignment horizontal="left" vertical="top"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164" fontId="5" fillId="0" borderId="10" xfId="1" applyNumberFormat="1" applyFont="1" applyBorder="1"/>
    <xf numFmtId="164" fontId="0" fillId="0" borderId="10" xfId="1" applyNumberFormat="1" applyFont="1" applyBorder="1"/>
    <xf numFmtId="164" fontId="8" fillId="0" borderId="10" xfId="1" applyNumberFormat="1" applyFont="1" applyBorder="1" applyAlignment="1">
      <alignment horizontal="center" vertical="center"/>
    </xf>
    <xf numFmtId="164" fontId="0" fillId="0" borderId="10" xfId="1" applyNumberFormat="1" applyFont="1" applyBorder="1" applyAlignment="1">
      <alignment horizontal="left" indent="1"/>
    </xf>
    <xf numFmtId="164" fontId="5" fillId="0" borderId="10" xfId="1" applyNumberFormat="1" applyFont="1" applyBorder="1" applyAlignment="1">
      <alignment vertical="center"/>
    </xf>
    <xf numFmtId="164" fontId="0" fillId="0" borderId="11" xfId="1" applyNumberFormat="1" applyFont="1" applyBorder="1" applyAlignment="1">
      <alignment horizontal="left" indent="1"/>
    </xf>
    <xf numFmtId="164" fontId="10" fillId="0" borderId="0" xfId="0" applyNumberFormat="1" applyFont="1"/>
    <xf numFmtId="164" fontId="10" fillId="0" borderId="0" xfId="1" applyNumberFormat="1" applyFont="1"/>
    <xf numFmtId="0" fontId="0" fillId="0" borderId="0" xfId="0" applyAlignment="1">
      <alignment horizontal="left" wrapText="1"/>
    </xf>
    <xf numFmtId="0" fontId="0" fillId="0" borderId="0" xfId="0" applyFill="1" applyAlignment="1">
      <alignment horizontal="left" vertical="top" wrapText="1"/>
    </xf>
    <xf numFmtId="0" fontId="7" fillId="3" borderId="5" xfId="0" applyFont="1" applyFill="1" applyBorder="1" applyAlignment="1">
      <alignment horizontal="center" vertical="top"/>
    </xf>
    <xf numFmtId="0" fontId="7" fillId="3" borderId="6" xfId="0" applyFont="1" applyFill="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xf>
  </cellXfs>
  <cellStyles count="9">
    <cellStyle name="Comma" xfId="1" builtinId="3"/>
    <cellStyle name="Currency 2" xfId="4"/>
    <cellStyle name="Currency 2 2" xfId="8"/>
    <cellStyle name="Normal" xfId="0" builtinId="0"/>
    <cellStyle name="Normal 2" xfId="2"/>
    <cellStyle name="Normal 2 2" xfId="6"/>
    <cellStyle name="Normal 3" xfId="3"/>
    <cellStyle name="Normal 3 2" xfId="7"/>
    <cellStyle name="Normal 4" xfId="5"/>
  </cellStyles>
  <dxfs count="2">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B3:D9" totalsRowCount="1">
  <autoFilter ref="B3:D8"/>
  <tableColumns count="3">
    <tableColumn id="1" name="HW Role" totalsRowLabel="Total"/>
    <tableColumn id="2" name="Description"/>
    <tableColumn id="3" name="Base Cost" totalsRowFunction="sum" dataDxfId="1" totalsRowDxfId="0"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78" zoomScaleNormal="110" workbookViewId="0">
      <selection activeCell="A65" sqref="A65"/>
    </sheetView>
  </sheetViews>
  <sheetFormatPr defaultRowHeight="12.75" x14ac:dyDescent="0.2"/>
  <cols>
    <col min="1" max="1" width="93.42578125" bestFit="1" customWidth="1"/>
    <col min="2" max="2" width="10.28515625" style="13" bestFit="1" customWidth="1"/>
    <col min="3" max="3" width="21.5703125" customWidth="1"/>
    <col min="4" max="4" width="21.7109375" customWidth="1"/>
    <col min="5" max="5" width="3.28515625" customWidth="1"/>
    <col min="6" max="6" width="54.42578125" customWidth="1"/>
  </cols>
  <sheetData>
    <row r="1" spans="1:6" ht="18" x14ac:dyDescent="0.25">
      <c r="A1" s="58" t="s">
        <v>30</v>
      </c>
      <c r="B1" s="58"/>
      <c r="C1" s="58"/>
      <c r="D1" s="58"/>
      <c r="E1" s="58"/>
      <c r="F1" s="58"/>
    </row>
    <row r="2" spans="1:6" s="1" customFormat="1" ht="18" x14ac:dyDescent="0.25">
      <c r="A2" s="58" t="s">
        <v>37</v>
      </c>
      <c r="B2" s="58"/>
      <c r="C2" s="58"/>
      <c r="D2" s="58"/>
      <c r="E2" s="58"/>
      <c r="F2" s="58"/>
    </row>
    <row r="3" spans="1:6" ht="26.25" customHeight="1" x14ac:dyDescent="0.2">
      <c r="A3" s="59" t="s">
        <v>43</v>
      </c>
      <c r="B3" s="59"/>
      <c r="C3" s="59"/>
      <c r="D3" s="59"/>
      <c r="E3" s="59"/>
      <c r="F3" s="59"/>
    </row>
    <row r="4" spans="1:6" s="2" customFormat="1" ht="18" customHeight="1" x14ac:dyDescent="0.2">
      <c r="B4" s="25"/>
      <c r="C4" s="56" t="s">
        <v>26</v>
      </c>
      <c r="D4" s="57"/>
      <c r="E4" s="32"/>
      <c r="F4" s="29" t="s">
        <v>34</v>
      </c>
    </row>
    <row r="5" spans="1:6" ht="25.5" x14ac:dyDescent="0.2">
      <c r="A5" s="3" t="s">
        <v>25</v>
      </c>
      <c r="B5" s="26" t="s">
        <v>0</v>
      </c>
      <c r="C5" s="44" t="s">
        <v>39</v>
      </c>
      <c r="D5" s="45" t="s">
        <v>35</v>
      </c>
      <c r="E5" s="27"/>
      <c r="F5" s="28" t="s">
        <v>11</v>
      </c>
    </row>
    <row r="6" spans="1:6" ht="15.75" customHeight="1" x14ac:dyDescent="0.2">
      <c r="A6" s="43" t="s">
        <v>44</v>
      </c>
      <c r="C6" s="33"/>
      <c r="D6" s="46">
        <v>5000</v>
      </c>
      <c r="E6" s="15"/>
      <c r="F6" s="24"/>
    </row>
    <row r="7" spans="1:6" s="37" customFormat="1" x14ac:dyDescent="0.2">
      <c r="A7" s="40" t="s">
        <v>45</v>
      </c>
      <c r="B7" s="38"/>
      <c r="C7" s="42"/>
      <c r="D7" s="46">
        <f>D6*0.18</f>
        <v>900</v>
      </c>
      <c r="E7" s="39"/>
      <c r="F7" s="41"/>
    </row>
    <row r="8" spans="1:6" x14ac:dyDescent="0.2">
      <c r="A8" s="20"/>
      <c r="C8" s="33"/>
      <c r="D8" s="46"/>
      <c r="E8" s="15"/>
      <c r="F8" s="24"/>
    </row>
    <row r="9" spans="1:6" x14ac:dyDescent="0.2">
      <c r="A9" s="21" t="s">
        <v>38</v>
      </c>
      <c r="C9" s="35" t="s">
        <v>51</v>
      </c>
      <c r="D9" s="47">
        <v>30000</v>
      </c>
      <c r="E9" s="15"/>
      <c r="F9" s="24"/>
    </row>
    <row r="10" spans="1:6" x14ac:dyDescent="0.2">
      <c r="A10" s="3" t="s">
        <v>1</v>
      </c>
      <c r="C10" s="33"/>
      <c r="D10" s="47"/>
      <c r="E10" s="4"/>
    </row>
    <row r="11" spans="1:6" x14ac:dyDescent="0.2">
      <c r="A11" t="s">
        <v>46</v>
      </c>
      <c r="C11" s="34">
        <f>18000</f>
        <v>18000</v>
      </c>
      <c r="D11" s="47"/>
      <c r="E11" s="4"/>
    </row>
    <row r="12" spans="1:6" ht="12" customHeight="1" x14ac:dyDescent="0.2">
      <c r="A12" s="3" t="s">
        <v>2</v>
      </c>
      <c r="C12" s="34"/>
      <c r="D12" s="47"/>
      <c r="E12" s="4"/>
    </row>
    <row r="13" spans="1:6" ht="70.150000000000006" customHeight="1" x14ac:dyDescent="0.2">
      <c r="A13" s="19" t="s">
        <v>50</v>
      </c>
      <c r="B13" s="7">
        <v>4</v>
      </c>
      <c r="C13" s="35">
        <f>$B$13*0*12</f>
        <v>0</v>
      </c>
      <c r="D13" s="48">
        <f>B13*195*3</f>
        <v>2340</v>
      </c>
      <c r="E13" s="7"/>
      <c r="F13" s="17" t="s">
        <v>31</v>
      </c>
    </row>
    <row r="14" spans="1:6" ht="38.25" x14ac:dyDescent="0.2">
      <c r="A14" s="19" t="s">
        <v>49</v>
      </c>
      <c r="B14" s="7">
        <v>20</v>
      </c>
      <c r="C14" s="35">
        <f>0*$B14</f>
        <v>0</v>
      </c>
      <c r="D14" s="48">
        <f>B14*195</f>
        <v>3900</v>
      </c>
      <c r="E14" s="7"/>
      <c r="F14" s="17" t="s">
        <v>24</v>
      </c>
    </row>
    <row r="15" spans="1:6" ht="89.25" x14ac:dyDescent="0.2">
      <c r="A15" s="19" t="s">
        <v>22</v>
      </c>
      <c r="B15" s="7">
        <v>2</v>
      </c>
      <c r="C15" s="35">
        <f>0*$B15</f>
        <v>0</v>
      </c>
      <c r="D15" s="48">
        <f>B15*195*12</f>
        <v>4680</v>
      </c>
      <c r="E15" s="7"/>
      <c r="F15" s="18" t="s">
        <v>27</v>
      </c>
    </row>
    <row r="16" spans="1:6" x14ac:dyDescent="0.2">
      <c r="A16" s="8"/>
      <c r="B16" s="7"/>
      <c r="C16" s="35"/>
      <c r="D16" s="49"/>
      <c r="E16" s="6"/>
    </row>
    <row r="17" spans="1:6" x14ac:dyDescent="0.2">
      <c r="A17" s="22" t="s">
        <v>3</v>
      </c>
      <c r="B17" s="7"/>
      <c r="C17" s="35"/>
      <c r="D17" s="49"/>
      <c r="E17" s="6"/>
    </row>
    <row r="18" spans="1:6" ht="34.5" customHeight="1" x14ac:dyDescent="0.2">
      <c r="A18" s="5" t="s">
        <v>40</v>
      </c>
      <c r="B18" s="7">
        <v>50000</v>
      </c>
      <c r="C18" s="35">
        <v>0</v>
      </c>
      <c r="D18" s="48">
        <f>25%*B18</f>
        <v>12500</v>
      </c>
      <c r="E18" s="7"/>
      <c r="F18" s="55" t="s">
        <v>32</v>
      </c>
    </row>
    <row r="19" spans="1:6" ht="33" customHeight="1" x14ac:dyDescent="0.2">
      <c r="A19" s="5" t="s">
        <v>41</v>
      </c>
      <c r="B19" s="7">
        <v>85000</v>
      </c>
      <c r="C19" s="35">
        <v>0</v>
      </c>
      <c r="D19" s="48">
        <f>25%*B19</f>
        <v>21250</v>
      </c>
      <c r="E19" s="7"/>
      <c r="F19" s="55"/>
    </row>
    <row r="20" spans="1:6" x14ac:dyDescent="0.2">
      <c r="A20" s="8"/>
      <c r="B20" s="7"/>
      <c r="C20" s="35"/>
      <c r="D20" s="49"/>
      <c r="E20" s="6"/>
    </row>
    <row r="21" spans="1:6" x14ac:dyDescent="0.2">
      <c r="A21" s="22" t="s">
        <v>4</v>
      </c>
      <c r="B21" s="7"/>
      <c r="C21" s="35"/>
      <c r="D21" s="49"/>
      <c r="E21" s="6"/>
    </row>
    <row r="22" spans="1:6" ht="38.25" x14ac:dyDescent="0.2">
      <c r="A22" s="19" t="s">
        <v>5</v>
      </c>
      <c r="B22" s="7">
        <v>0.15</v>
      </c>
      <c r="C22" s="35">
        <v>0</v>
      </c>
      <c r="D22" s="48">
        <f>B22*(SUM(D24:D26))</f>
        <v>1050</v>
      </c>
      <c r="E22" s="7"/>
      <c r="F22" s="18" t="s">
        <v>31</v>
      </c>
    </row>
    <row r="23" spans="1:6" ht="64.5" customHeight="1" x14ac:dyDescent="0.2">
      <c r="A23" s="19" t="s">
        <v>48</v>
      </c>
      <c r="B23" s="7">
        <v>4</v>
      </c>
      <c r="C23" s="35">
        <v>0</v>
      </c>
      <c r="D23" s="48">
        <f>B23*12*195</f>
        <v>9360</v>
      </c>
      <c r="E23" s="7"/>
      <c r="F23" s="17" t="s">
        <v>33</v>
      </c>
    </row>
    <row r="24" spans="1:6" ht="64.5" customHeight="1" x14ac:dyDescent="0.2">
      <c r="A24" s="19" t="s">
        <v>6</v>
      </c>
      <c r="B24" s="7"/>
      <c r="C24" s="35">
        <v>0</v>
      </c>
      <c r="D24" s="50">
        <f>Table1[[#Totals],[Base Cost]]</f>
        <v>5000</v>
      </c>
      <c r="E24" s="7"/>
      <c r="F24" s="17" t="s">
        <v>28</v>
      </c>
    </row>
    <row r="25" spans="1:6" ht="89.25" x14ac:dyDescent="0.2">
      <c r="A25" s="19" t="s">
        <v>21</v>
      </c>
      <c r="B25" s="7"/>
      <c r="C25" s="35">
        <v>0</v>
      </c>
      <c r="D25" s="48">
        <v>1500</v>
      </c>
      <c r="E25" s="7"/>
      <c r="F25" s="17" t="s">
        <v>23</v>
      </c>
    </row>
    <row r="26" spans="1:6" ht="26.25" customHeight="1" x14ac:dyDescent="0.2">
      <c r="A26" s="5" t="s">
        <v>47</v>
      </c>
      <c r="B26" s="7"/>
      <c r="C26" s="35">
        <v>0</v>
      </c>
      <c r="D26" s="48">
        <f>1*500</f>
        <v>500</v>
      </c>
      <c r="E26" s="7"/>
      <c r="F26" s="23"/>
    </row>
    <row r="27" spans="1:6" ht="13.5" thickBot="1" x14ac:dyDescent="0.25">
      <c r="A27" s="5"/>
      <c r="B27" s="14"/>
      <c r="C27" s="36"/>
      <c r="D27" s="51"/>
      <c r="E27" s="30"/>
    </row>
    <row r="28" spans="1:6" x14ac:dyDescent="0.2">
      <c r="A28" s="9" t="s">
        <v>42</v>
      </c>
      <c r="B28" s="2"/>
      <c r="C28" s="10">
        <f>C11</f>
        <v>18000</v>
      </c>
      <c r="D28" s="10">
        <f>D6+D7+D9+D13+D14+D15+D18+D19+D22+D23+D24+D25+D26</f>
        <v>97980</v>
      </c>
      <c r="E28" s="10"/>
    </row>
    <row r="29" spans="1:6" x14ac:dyDescent="0.2">
      <c r="A29" s="9" t="s">
        <v>7</v>
      </c>
      <c r="B29" s="2"/>
      <c r="C29" s="10">
        <f>C11</f>
        <v>18000</v>
      </c>
      <c r="D29" s="10">
        <f>D28-D6-D9-D24-D25</f>
        <v>56480</v>
      </c>
      <c r="E29" s="10"/>
    </row>
    <row r="30" spans="1:6" x14ac:dyDescent="0.2">
      <c r="A30" s="9" t="s">
        <v>8</v>
      </c>
      <c r="B30" s="2"/>
      <c r="C30" s="11">
        <f>C11</f>
        <v>18000</v>
      </c>
      <c r="D30" s="11">
        <f>D29</f>
        <v>56480</v>
      </c>
      <c r="E30" s="31"/>
    </row>
    <row r="31" spans="1:6" x14ac:dyDescent="0.2">
      <c r="A31" s="9" t="s">
        <v>9</v>
      </c>
      <c r="B31" s="2"/>
      <c r="C31" s="10">
        <f>SUM(C28:C30)</f>
        <v>54000</v>
      </c>
      <c r="D31" s="10">
        <f>SUM(D28:D30)</f>
        <v>210940</v>
      </c>
      <c r="E31" s="10"/>
    </row>
    <row r="33" spans="1:5" x14ac:dyDescent="0.2">
      <c r="A33" s="54"/>
      <c r="B33" s="54"/>
      <c r="C33" s="54"/>
      <c r="D33" s="54"/>
      <c r="E33" s="16"/>
    </row>
    <row r="34" spans="1:5" x14ac:dyDescent="0.2">
      <c r="A34" t="s">
        <v>29</v>
      </c>
    </row>
    <row r="36" spans="1:5" x14ac:dyDescent="0.2">
      <c r="D36" s="17"/>
    </row>
    <row r="37" spans="1:5" x14ac:dyDescent="0.2">
      <c r="C37" s="12"/>
      <c r="D37" s="12"/>
      <c r="E37" s="12"/>
    </row>
    <row r="38" spans="1:5" x14ac:dyDescent="0.2">
      <c r="C38" s="12"/>
      <c r="D38" s="12"/>
      <c r="E38" s="12"/>
    </row>
    <row r="39" spans="1:5" x14ac:dyDescent="0.2">
      <c r="C39" s="12"/>
      <c r="D39" s="12"/>
      <c r="E39" s="12"/>
    </row>
    <row r="40" spans="1:5" x14ac:dyDescent="0.2">
      <c r="C40" s="12"/>
      <c r="D40" s="12"/>
      <c r="E40" s="12"/>
    </row>
  </sheetData>
  <mergeCells count="6">
    <mergeCell ref="A33:D33"/>
    <mergeCell ref="F18:F19"/>
    <mergeCell ref="C4:D4"/>
    <mergeCell ref="A1:F1"/>
    <mergeCell ref="A2:F2"/>
    <mergeCell ref="A3:F3"/>
  </mergeCells>
  <printOptions horizontalCentered="1" gridLines="1"/>
  <pageMargins left="0.25" right="0.25" top="0.25" bottom="0.5" header="0.3" footer="0.3"/>
  <pageSetup scale="62" fitToHeight="2" orientation="portrait" r:id="rId1"/>
  <headerFooter alignWithMargins="0">
    <oddFooter>&amp;L&amp;F&amp;C&amp;P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9"/>
  <sheetViews>
    <sheetView zoomScaleNormal="100" workbookViewId="0">
      <selection activeCell="C34" sqref="C34"/>
    </sheetView>
  </sheetViews>
  <sheetFormatPr defaultRowHeight="12.75" x14ac:dyDescent="0.2"/>
  <cols>
    <col min="2" max="2" width="14.85546875" bestFit="1" customWidth="1"/>
    <col min="3" max="3" width="48" bestFit="1" customWidth="1"/>
    <col min="4" max="4" width="12.140625" bestFit="1" customWidth="1"/>
  </cols>
  <sheetData>
    <row r="3" spans="2:4" x14ac:dyDescent="0.2">
      <c r="B3" t="s">
        <v>10</v>
      </c>
      <c r="C3" t="s">
        <v>11</v>
      </c>
      <c r="D3" t="s">
        <v>17</v>
      </c>
    </row>
    <row r="4" spans="2:4" x14ac:dyDescent="0.2">
      <c r="B4" t="s">
        <v>18</v>
      </c>
      <c r="C4" t="s">
        <v>16</v>
      </c>
      <c r="D4" s="4">
        <v>1500</v>
      </c>
    </row>
    <row r="5" spans="2:4" x14ac:dyDescent="0.2">
      <c r="B5" t="s">
        <v>20</v>
      </c>
      <c r="C5" t="s">
        <v>36</v>
      </c>
      <c r="D5" s="4">
        <v>1000</v>
      </c>
    </row>
    <row r="6" spans="2:4" x14ac:dyDescent="0.2">
      <c r="B6" t="s">
        <v>12</v>
      </c>
      <c r="C6" t="s">
        <v>15</v>
      </c>
      <c r="D6" s="4">
        <v>1000</v>
      </c>
    </row>
    <row r="7" spans="2:4" x14ac:dyDescent="0.2">
      <c r="B7" t="s">
        <v>13</v>
      </c>
      <c r="C7" t="s">
        <v>14</v>
      </c>
      <c r="D7" s="4">
        <v>1500</v>
      </c>
    </row>
    <row r="8" spans="2:4" x14ac:dyDescent="0.2">
      <c r="D8" s="53"/>
    </row>
    <row r="9" spans="2:4" x14ac:dyDescent="0.2">
      <c r="B9" t="s">
        <v>19</v>
      </c>
      <c r="D9" s="52">
        <f>SUBTOTAL(109,Table1[Base Cost])</f>
        <v>5000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TCO</vt:lpstr>
      <vt:lpstr>Hardware Assumptions</vt:lpstr>
      <vt:lpstr>TCO!Print_Area</vt:lpstr>
      <vt:lpstr>TCO!Print_Titles</vt:lpstr>
    </vt:vector>
  </TitlesOfParts>
  <Company>NextCorp,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Peacock</dc:creator>
  <cp:lastModifiedBy>Samantha DeLaire</cp:lastModifiedBy>
  <cp:lastPrinted>2014-03-10T19:04:59Z</cp:lastPrinted>
  <dcterms:created xsi:type="dcterms:W3CDTF">2010-09-02T14:16:50Z</dcterms:created>
  <dcterms:modified xsi:type="dcterms:W3CDTF">2018-02-23T16:17:58Z</dcterms:modified>
</cp:coreProperties>
</file>