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errill\Documents\"/>
    </mc:Choice>
  </mc:AlternateContent>
  <bookViews>
    <workbookView xWindow="480" yWindow="60" windowWidth="19440" windowHeight="12240"/>
  </bookViews>
  <sheets>
    <sheet name="TCO" sheetId="1" r:id="rId1"/>
    <sheet name="Hardware Assumptions" sheetId="2" r:id="rId2"/>
    <sheet name="MS Perpetual Licensing Pricing " sheetId="3" r:id="rId3"/>
    <sheet name="SMB Subscription Pricing" sheetId="4" r:id="rId4"/>
  </sheets>
  <definedNames>
    <definedName name="_xlnm.Print_Area" localSheetId="0">TCO!$A$1:$F$36</definedName>
    <definedName name="_xlnm.Print_Titles" localSheetId="0">TCO!$1:$3</definedName>
  </definedNames>
  <calcPr calcId="152511"/>
</workbook>
</file>

<file path=xl/calcChain.xml><?xml version="1.0" encoding="utf-8"?>
<calcChain xmlns="http://schemas.openxmlformats.org/spreadsheetml/2006/main">
  <c r="C12" i="1" l="1"/>
  <c r="D28" i="1" l="1"/>
  <c r="D11" i="4" l="1"/>
  <c r="D15" i="1" l="1"/>
  <c r="D3" i="3"/>
  <c r="C33" i="1"/>
  <c r="D6" i="3" l="1"/>
  <c r="D4" i="3"/>
  <c r="D25" i="1"/>
  <c r="D14" i="1"/>
  <c r="D16" i="1"/>
  <c r="D17" i="1"/>
  <c r="C15" i="1" l="1"/>
  <c r="C16" i="1"/>
  <c r="C17" i="1"/>
  <c r="D9" i="2"/>
  <c r="D26" i="1" s="1"/>
  <c r="D24" i="1" l="1"/>
  <c r="D21" i="1"/>
  <c r="D20" i="1"/>
  <c r="C14" i="1"/>
  <c r="D31" i="1" l="1"/>
  <c r="D30" i="1"/>
  <c r="D32" i="1" l="1"/>
  <c r="D33" i="1" l="1"/>
</calcChain>
</file>

<file path=xl/sharedStrings.xml><?xml version="1.0" encoding="utf-8"?>
<sst xmlns="http://schemas.openxmlformats.org/spreadsheetml/2006/main" count="82" uniqueCount="80">
  <si>
    <t>Hosted vs. Non-Hosted:  a 3-Year Comparison</t>
  </si>
  <si>
    <t>Hours</t>
  </si>
  <si>
    <t>Non-Hosted</t>
  </si>
  <si>
    <t>Hosting Set-up &amp; Installation</t>
  </si>
  <si>
    <t>Premier Services including*:</t>
  </si>
  <si>
    <t>Personnel Costs (Internal or External)</t>
  </si>
  <si>
    <t>Equipment Costs</t>
  </si>
  <si>
    <t>Maintenance &amp; Upgrades</t>
  </si>
  <si>
    <t>Hardware</t>
  </si>
  <si>
    <t>Year 2 Total</t>
  </si>
  <si>
    <t>Year 3 Total</t>
  </si>
  <si>
    <t>Total Cost of Ownership - 3 Years</t>
  </si>
  <si>
    <t>HW Role</t>
  </si>
  <si>
    <t>Description</t>
  </si>
  <si>
    <t>Dual CPU, 4 GB RAM RAID 1</t>
  </si>
  <si>
    <t>Network</t>
  </si>
  <si>
    <t>Backup</t>
  </si>
  <si>
    <t>NAS/Tape Library</t>
  </si>
  <si>
    <t>Switch/Routers</t>
  </si>
  <si>
    <t>Network Administrator (50% FTE)</t>
  </si>
  <si>
    <t>Database &amp; Application Administrator (50% FTE)</t>
  </si>
  <si>
    <t>Dual CPU, 8 GB RAM, HW RAID ARRAY, RAID 1, 1, 5</t>
  </si>
  <si>
    <t>Base Cost</t>
  </si>
  <si>
    <t>Database Server</t>
  </si>
  <si>
    <t>Total</t>
  </si>
  <si>
    <t>TS App Server</t>
  </si>
  <si>
    <t xml:space="preserve">Dual CPU, 4 GB RAM RAID 1 </t>
  </si>
  <si>
    <t>Parallel Test Environment</t>
  </si>
  <si>
    <t>Backups, Restores &amp; Testing of Backups (~4 hours/month)</t>
  </si>
  <si>
    <t>Supplemental Core Training 
Rotating schedule.  Approximately 2 Courses per Month. (Covers employee churn for 25 user pool)</t>
  </si>
  <si>
    <t>Help Desk Support **
Average 2 hours per month (0.5 hours per person per month)</t>
  </si>
  <si>
    <t>Periodic Service Pack Implementation and Testing
Average 1 per month @ 4 hours</t>
  </si>
  <si>
    <t>Total Solution</t>
  </si>
  <si>
    <t>Total Solution Pricing includes this service based on average consulting services costs for clients with an On-Premise installation.</t>
  </si>
  <si>
    <t>Best Practices dictate that system down time can be drastically reduced by maintaining test environments. The pricing provides parallel test environments for upgrades and major system events, delivering exceptional stability and performance.  Also included is service based on recommended Best Practice installation: Hardware Purchase; Software Purchase; and Network Setup and Configuration.</t>
  </si>
  <si>
    <t>Pricing includes this service based on average consulting services costs for clients with an On-Premise installation.</t>
  </si>
  <si>
    <t xml:space="preserve">* Premier Service averages are based on the services that our clients have actually used. </t>
  </si>
  <si>
    <t>Year 1 Total</t>
  </si>
  <si>
    <t>* Hosted Helpdesk includes an unlimited number of helpdesk incidents at no additional cost.</t>
  </si>
  <si>
    <t>Perpetual Licensing Pricing:</t>
  </si>
  <si>
    <t>Price:</t>
  </si>
  <si>
    <t xml:space="preserve">Unit: </t>
  </si>
  <si>
    <t>Total:</t>
  </si>
  <si>
    <t>Subtotal:</t>
  </si>
  <si>
    <t>18% Enhancement Fee on Purchase</t>
  </si>
  <si>
    <t>Total Upfront Cost:</t>
  </si>
  <si>
    <t xml:space="preserve">Microsoft Perpetual Licensing </t>
  </si>
  <si>
    <t>Microsoft Perpetual Licensing and Enhancement</t>
  </si>
  <si>
    <t>Annualized Amounts</t>
  </si>
  <si>
    <t>SMB Suite Financials Packaged Solutions</t>
  </si>
  <si>
    <t>Subscription Includes</t>
  </si>
  <si>
    <t>Price</t>
  </si>
  <si>
    <t>Quantity</t>
  </si>
  <si>
    <t>Estimated Total</t>
  </si>
  <si>
    <t>1 User with Set-Up, Implementation &amp; Training</t>
  </si>
  <si>
    <t>General Ledger</t>
  </si>
  <si>
    <t>Accounts Payable/Accounts Recievable</t>
  </si>
  <si>
    <t>Integration Manager Financials: One Time Import for Go-Live</t>
  </si>
  <si>
    <t>Total Subscription Per Month</t>
  </si>
  <si>
    <t>DynamicsGP 2013 DynamicsGP Starter Pack (Includes 3 Licenses)</t>
  </si>
  <si>
    <t>Led by Microsoft Certified Professionals, our training sessions help you maximize the benefits of SMB Suite. Get acquainted with the features and functions of the individual modules.  We offer online training sessions to help you to gain confidence in using the applications you rely on most.  The offering includes this service based on average consulting services costs for clients with an On-Premise installation.</t>
  </si>
  <si>
    <t>With Total Solution Pricing, there is one call to make to have your issue resolved.  Because we provide the total solution, we eliminate the finger pointing and get right to work addressing your need.  The SMB Suite Total Solution includes this service based on the observed average Help Desk support calls for clients with an On-Premise installation.</t>
  </si>
  <si>
    <t>SMB Suite Total Solution Pricing includes 24/7 Network support to maintain our state-of-the-art hosting and server environment.  The SMB Suite Total Solution Pricing includes this service.  On-Premise cost estimates are based on two entry-level Network Specialists to cover 24/7 support.</t>
  </si>
  <si>
    <t>SMB Suite Total Solution Pricing includes this service based on average consulting services costs for clients with an On-Premise installation.</t>
  </si>
  <si>
    <t>Daily backups of your data are critical to your disaster recovery.  SMB Suite Total Solution Pricing provides peace-of-mind knowing your data is backed up by including: Disaster Recovery Management, Hardware and Software Management, Permanent Storage Media, Secure Offsite Storage and Periodic Tests of Backups.</t>
  </si>
  <si>
    <t>SMB Suite Total Pricing Solution includes server-grade equipment fine-tuned for optimum performance.  The pricing includes this service based on Microsoft recommended Best Practice installation: Hardware Purchase; Software Purchase; and Network Setup and Configuration.</t>
  </si>
  <si>
    <t>SMB Suite's Total Cost of Ownership Worksheet</t>
  </si>
  <si>
    <t xml:space="preserve">Recurring Microsoft Annual 18% Enhancement Fee: </t>
  </si>
  <si>
    <t>Bank Reconciliation</t>
  </si>
  <si>
    <t xml:space="preserve">Hosted </t>
  </si>
  <si>
    <t>SMB Financials Foundation</t>
  </si>
  <si>
    <t>Software Maintenance ($900/Year for 3 Years @ $2,700)</t>
  </si>
  <si>
    <t>1 DynamicsGP User License Example</t>
  </si>
  <si>
    <t>Implementation Services (80 Hours)</t>
  </si>
  <si>
    <t>Citrix (Remote Communications) Software Licensing
$500 per user @ 1 users</t>
  </si>
  <si>
    <t>DynamicsGP Perpetual Licensing (See pricing on below tab)</t>
  </si>
  <si>
    <t>Monthly Hosting Fee - $750 (See SMB Subscription Pricing)</t>
  </si>
  <si>
    <t>Upgrade Implementation and Testing
Average 1 per yr @ 80 hours</t>
  </si>
  <si>
    <t>Business Intelligence Excel Based Reporting</t>
  </si>
  <si>
    <t>Data Migration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</si>
</sst>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s>
  <fonts count="2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12"/>
      <name val="Arial"/>
      <family val="2"/>
    </font>
    <font>
      <sz val="10"/>
      <name val="Arial"/>
      <family val="2"/>
    </font>
    <font>
      <strike/>
      <sz val="10"/>
      <color rgb="FFFF0000"/>
      <name val="Arial"/>
      <family val="2"/>
    </font>
    <font>
      <b/>
      <sz val="11"/>
      <color theme="1"/>
      <name val="Calibri"/>
      <family val="2"/>
      <scheme val="minor"/>
    </font>
    <font>
      <sz val="11"/>
      <color theme="0"/>
      <name val="Calibri"/>
      <family val="2"/>
      <scheme val="minor"/>
    </font>
    <font>
      <b/>
      <sz val="11"/>
      <color theme="0"/>
      <name val="Trebuchet MS"/>
      <family val="2"/>
    </font>
    <font>
      <b/>
      <sz val="14"/>
      <color theme="0"/>
      <name val="Trebuchet MS"/>
      <family val="2"/>
    </font>
    <font>
      <b/>
      <sz val="11"/>
      <color theme="1"/>
      <name val="Trebuchet MS"/>
      <family val="2"/>
    </font>
    <font>
      <sz val="11"/>
      <color theme="1"/>
      <name val="Trebuchet MS"/>
      <family val="2"/>
    </font>
    <font>
      <b/>
      <sz val="10"/>
      <name val="Trebuchet MS"/>
      <family val="2"/>
    </font>
    <font>
      <sz val="10"/>
      <name val="Trebuchet MS"/>
      <family val="2"/>
    </font>
    <font>
      <b/>
      <i/>
      <sz val="10"/>
      <name val="Trebuchet MS"/>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patternFill>
    </fill>
    <fill>
      <patternFill patternType="solid">
        <fgColor theme="1" tint="0.249977111117893"/>
        <bgColor indexed="64"/>
      </patternFill>
    </fill>
  </fills>
  <borders count="23">
    <border>
      <left/>
      <right/>
      <top/>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5"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0" fontId="2" fillId="0" borderId="0"/>
    <xf numFmtId="0" fontId="12" fillId="5" borderId="0" applyNumberFormat="0" applyBorder="0" applyAlignment="0" applyProtection="0"/>
    <xf numFmtId="0" fontId="1" fillId="0" borderId="0"/>
    <xf numFmtId="0" fontId="1" fillId="0" borderId="0"/>
    <xf numFmtId="44" fontId="1" fillId="0" borderId="0" applyFont="0" applyFill="0" applyBorder="0" applyAlignment="0" applyProtection="0"/>
  </cellStyleXfs>
  <cellXfs count="98">
    <xf numFmtId="0" fontId="0" fillId="0" borderId="0" xfId="0"/>
    <xf numFmtId="0" fontId="6" fillId="0" borderId="0" xfId="0" applyFont="1"/>
    <xf numFmtId="0" fontId="7" fillId="0" borderId="0" xfId="0" applyFont="1" applyAlignment="1">
      <alignment horizontal="center"/>
    </xf>
    <xf numFmtId="0" fontId="7" fillId="0" borderId="0" xfId="0" applyFont="1"/>
    <xf numFmtId="164" fontId="0" fillId="0" borderId="0" xfId="1" applyNumberFormat="1" applyFont="1"/>
    <xf numFmtId="0" fontId="0" fillId="0" borderId="0" xfId="0" applyAlignment="1">
      <alignment horizontal="left" wrapText="1" indent="1"/>
    </xf>
    <xf numFmtId="164" fontId="0" fillId="0" borderId="0" xfId="1" applyNumberFormat="1" applyFont="1" applyAlignment="1">
      <alignment horizontal="left" indent="1"/>
    </xf>
    <xf numFmtId="164" fontId="8" fillId="0" borderId="0" xfId="1" applyNumberFormat="1" applyFont="1" applyAlignment="1">
      <alignment horizontal="center" vertical="center"/>
    </xf>
    <xf numFmtId="0" fontId="0" fillId="0" borderId="0" xfId="0" applyAlignment="1">
      <alignment horizontal="left" wrapText="1"/>
    </xf>
    <xf numFmtId="0" fontId="7" fillId="0" borderId="0" xfId="0" applyFont="1" applyAlignment="1">
      <alignment horizontal="left" indent="1"/>
    </xf>
    <xf numFmtId="164" fontId="7" fillId="0" borderId="0" xfId="1" applyNumberFormat="1" applyFont="1" applyAlignment="1">
      <alignment horizontal="left" indent="1"/>
    </xf>
    <xf numFmtId="164" fontId="7" fillId="0" borderId="1" xfId="1" applyNumberFormat="1" applyFont="1" applyBorder="1" applyAlignment="1">
      <alignment horizontal="left" indent="1"/>
    </xf>
    <xf numFmtId="164" fontId="0" fillId="0" borderId="0" xfId="0" applyNumberFormat="1"/>
    <xf numFmtId="0" fontId="0" fillId="0" borderId="0" xfId="0" applyAlignment="1">
      <alignment horizontal="center"/>
    </xf>
    <xf numFmtId="0" fontId="0" fillId="0" borderId="0" xfId="0" applyAlignment="1">
      <alignment horizontal="center" wrapText="1"/>
    </xf>
    <xf numFmtId="164" fontId="9" fillId="0" borderId="0" xfId="0" applyNumberFormat="1" applyFont="1"/>
    <xf numFmtId="164" fontId="5" fillId="0" borderId="0" xfId="1" applyNumberFormat="1" applyFont="1"/>
    <xf numFmtId="0" fontId="0" fillId="0" borderId="0" xfId="0" applyAlignment="1">
      <alignment horizontal="left" wrapText="1"/>
    </xf>
    <xf numFmtId="0" fontId="0" fillId="0" borderId="0" xfId="0" applyAlignment="1">
      <alignment wrapText="1"/>
    </xf>
    <xf numFmtId="0" fontId="0" fillId="0" borderId="0" xfId="0" applyFill="1" applyAlignment="1">
      <alignment wrapText="1"/>
    </xf>
    <xf numFmtId="0" fontId="0" fillId="0" borderId="0" xfId="0" applyAlignment="1">
      <alignment horizontal="left" vertical="center" wrapText="1" indent="1"/>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wrapText="1"/>
    </xf>
    <xf numFmtId="0" fontId="0" fillId="0" borderId="0" xfId="0" applyFill="1"/>
    <xf numFmtId="0" fontId="10" fillId="0" borderId="0" xfId="0" applyFont="1" applyAlignment="1">
      <alignment wrapText="1"/>
    </xf>
    <xf numFmtId="0" fontId="7" fillId="3" borderId="3" xfId="0" applyFont="1" applyFill="1" applyBorder="1" applyAlignment="1">
      <alignment horizontal="center"/>
    </xf>
    <xf numFmtId="0" fontId="7" fillId="2" borderId="4"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3" borderId="6" xfId="0" applyFont="1" applyFill="1" applyBorder="1" applyAlignment="1">
      <alignment horizontal="center"/>
    </xf>
    <xf numFmtId="164" fontId="0" fillId="0" borderId="0" xfId="1" applyNumberFormat="1" applyFont="1" applyBorder="1" applyAlignment="1">
      <alignment horizontal="left" indent="1"/>
    </xf>
    <xf numFmtId="164" fontId="7" fillId="0" borderId="0" xfId="1" applyNumberFormat="1" applyFont="1" applyBorder="1" applyAlignment="1">
      <alignment horizontal="left" indent="1"/>
    </xf>
    <xf numFmtId="0" fontId="7" fillId="3" borderId="5" xfId="0" applyFont="1" applyFill="1" applyBorder="1" applyAlignment="1">
      <alignment horizontal="center"/>
    </xf>
    <xf numFmtId="164" fontId="5" fillId="0" borderId="9" xfId="1" applyNumberFormat="1" applyFont="1" applyBorder="1"/>
    <xf numFmtId="164" fontId="0" fillId="0" borderId="9" xfId="1" applyNumberFormat="1" applyFont="1" applyBorder="1"/>
    <xf numFmtId="164" fontId="0" fillId="0" borderId="9" xfId="1" applyNumberFormat="1" applyFont="1" applyBorder="1" applyAlignment="1">
      <alignment horizontal="left" indent="1"/>
    </xf>
    <xf numFmtId="164" fontId="0" fillId="0" borderId="2" xfId="1" applyNumberFormat="1" applyFont="1" applyBorder="1" applyAlignment="1">
      <alignment horizontal="left" indent="1"/>
    </xf>
    <xf numFmtId="164" fontId="5" fillId="0" borderId="10" xfId="1" applyNumberFormat="1" applyFont="1" applyBorder="1"/>
    <xf numFmtId="164" fontId="0" fillId="0" borderId="10" xfId="1" applyNumberFormat="1" applyFont="1" applyBorder="1"/>
    <xf numFmtId="164" fontId="8" fillId="0" borderId="10" xfId="1" applyNumberFormat="1" applyFont="1" applyBorder="1" applyAlignment="1">
      <alignment horizontal="center" vertical="center"/>
    </xf>
    <xf numFmtId="164" fontId="0" fillId="0" borderId="10" xfId="1" applyNumberFormat="1" applyFont="1" applyBorder="1" applyAlignment="1">
      <alignment horizontal="left" indent="1"/>
    </xf>
    <xf numFmtId="164" fontId="5" fillId="0" borderId="10" xfId="1" applyNumberFormat="1" applyFont="1" applyBorder="1" applyAlignment="1">
      <alignment vertical="center"/>
    </xf>
    <xf numFmtId="164" fontId="0" fillId="0" borderId="11" xfId="1" applyNumberFormat="1" applyFont="1" applyBorder="1" applyAlignment="1">
      <alignment horizontal="left" indent="1"/>
    </xf>
    <xf numFmtId="0" fontId="11" fillId="4" borderId="2" xfId="5" applyFont="1" applyFill="1" applyBorder="1"/>
    <xf numFmtId="0" fontId="11" fillId="3" borderId="12" xfId="5" applyFont="1" applyFill="1" applyBorder="1"/>
    <xf numFmtId="0" fontId="2" fillId="0" borderId="9" xfId="5" applyBorder="1"/>
    <xf numFmtId="0" fontId="11" fillId="3" borderId="13" xfId="5" applyFont="1" applyFill="1" applyBorder="1"/>
    <xf numFmtId="0" fontId="11" fillId="3" borderId="16" xfId="5" applyFont="1" applyFill="1" applyBorder="1"/>
    <xf numFmtId="0" fontId="2" fillId="0" borderId="0" xfId="5" applyBorder="1"/>
    <xf numFmtId="8" fontId="2" fillId="0" borderId="0" xfId="5" applyNumberFormat="1" applyBorder="1"/>
    <xf numFmtId="8" fontId="2" fillId="0" borderId="14" xfId="5" applyNumberFormat="1" applyBorder="1"/>
    <xf numFmtId="0" fontId="2" fillId="0" borderId="0" xfId="5" applyFill="1" applyBorder="1"/>
    <xf numFmtId="8" fontId="2" fillId="0" borderId="0" xfId="5" applyNumberFormat="1" applyFill="1" applyBorder="1"/>
    <xf numFmtId="0" fontId="11" fillId="0" borderId="9" xfId="5" applyFont="1" applyBorder="1"/>
    <xf numFmtId="0" fontId="11" fillId="4" borderId="9" xfId="5" applyFont="1" applyFill="1" applyBorder="1"/>
    <xf numFmtId="0" fontId="2" fillId="4" borderId="0" xfId="5" applyFill="1" applyBorder="1"/>
    <xf numFmtId="8" fontId="11" fillId="4" borderId="14" xfId="5" applyNumberFormat="1" applyFont="1" applyFill="1" applyBorder="1"/>
    <xf numFmtId="0" fontId="11" fillId="0" borderId="0" xfId="5" applyFont="1" applyBorder="1"/>
    <xf numFmtId="0" fontId="11" fillId="0" borderId="14" xfId="5" applyFont="1" applyBorder="1"/>
    <xf numFmtId="0" fontId="2" fillId="4" borderId="17" xfId="5" applyFill="1" applyBorder="1"/>
    <xf numFmtId="8" fontId="11" fillId="4" borderId="15" xfId="5" applyNumberFormat="1" applyFont="1" applyFill="1" applyBorder="1"/>
    <xf numFmtId="0" fontId="0" fillId="0" borderId="0" xfId="0"/>
    <xf numFmtId="0" fontId="0" fillId="0" borderId="0" xfId="0" applyAlignment="1">
      <alignment horizontal="center"/>
    </xf>
    <xf numFmtId="164" fontId="5" fillId="0" borderId="0" xfId="1" applyNumberFormat="1" applyFont="1"/>
    <xf numFmtId="0" fontId="0" fillId="0" borderId="0" xfId="0" applyAlignment="1">
      <alignment vertical="center"/>
    </xf>
    <xf numFmtId="0" fontId="10" fillId="0" borderId="0" xfId="0" applyFont="1" applyAlignment="1">
      <alignment wrapText="1"/>
    </xf>
    <xf numFmtId="164" fontId="5" fillId="0" borderId="9" xfId="1" applyNumberFormat="1" applyFont="1" applyBorder="1"/>
    <xf numFmtId="164" fontId="5" fillId="0" borderId="10" xfId="1" applyNumberFormat="1" applyFont="1" applyBorder="1"/>
    <xf numFmtId="0" fontId="15" fillId="3" borderId="18" xfId="0" applyFont="1" applyFill="1" applyBorder="1" applyAlignment="1">
      <alignment horizontal="center"/>
    </xf>
    <xf numFmtId="16" fontId="16" fillId="3" borderId="20" xfId="0" applyNumberFormat="1" applyFont="1" applyFill="1" applyBorder="1" applyAlignment="1">
      <alignment horizontal="center" wrapText="1"/>
    </xf>
    <xf numFmtId="0" fontId="16" fillId="3" borderId="20" xfId="0" applyFont="1" applyFill="1" applyBorder="1" applyAlignment="1">
      <alignment horizontal="center" wrapText="1"/>
    </xf>
    <xf numFmtId="0" fontId="16" fillId="3" borderId="21" xfId="0" applyFont="1" applyFill="1" applyBorder="1" applyAlignment="1">
      <alignment horizontal="center" wrapText="1"/>
    </xf>
    <xf numFmtId="0" fontId="17" fillId="0" borderId="9" xfId="0" applyFont="1" applyBorder="1"/>
    <xf numFmtId="165" fontId="16" fillId="0" borderId="0" xfId="1" applyNumberFormat="1" applyFont="1" applyFill="1" applyBorder="1" applyAlignment="1">
      <alignment horizontal="center"/>
    </xf>
    <xf numFmtId="1" fontId="16" fillId="0" borderId="0" xfId="1" applyNumberFormat="1" applyFont="1" applyFill="1" applyBorder="1" applyAlignment="1">
      <alignment horizontal="center"/>
    </xf>
    <xf numFmtId="165" fontId="16" fillId="0" borderId="14" xfId="1" applyNumberFormat="1" applyFont="1" applyFill="1" applyBorder="1" applyAlignment="1">
      <alignment horizontal="center"/>
    </xf>
    <xf numFmtId="0" fontId="18" fillId="0" borderId="9" xfId="0" applyFont="1" applyBorder="1" applyAlignment="1">
      <alignment horizontal="left" indent="2"/>
    </xf>
    <xf numFmtId="164" fontId="16" fillId="0" borderId="0" xfId="1" applyNumberFormat="1" applyFont="1" applyFill="1" applyBorder="1" applyAlignment="1">
      <alignment horizontal="center"/>
    </xf>
    <xf numFmtId="0" fontId="16" fillId="0" borderId="0" xfId="0" applyFont="1" applyBorder="1" applyAlignment="1">
      <alignment horizontal="center"/>
    </xf>
    <xf numFmtId="1" fontId="16" fillId="0" borderId="0" xfId="0" applyNumberFormat="1" applyFont="1" applyBorder="1" applyAlignment="1">
      <alignment horizontal="center"/>
    </xf>
    <xf numFmtId="165" fontId="16" fillId="0" borderId="14" xfId="0" applyNumberFormat="1" applyFont="1" applyBorder="1" applyAlignment="1">
      <alignment horizontal="center"/>
    </xf>
    <xf numFmtId="0" fontId="19" fillId="3" borderId="18" xfId="0" applyFont="1" applyFill="1" applyBorder="1" applyAlignment="1">
      <alignment horizontal="right" indent="2"/>
    </xf>
    <xf numFmtId="0" fontId="16" fillId="3" borderId="19" xfId="0" applyFont="1" applyFill="1" applyBorder="1" applyAlignment="1">
      <alignment horizontal="center"/>
    </xf>
    <xf numFmtId="165" fontId="16" fillId="3" borderId="22" xfId="0" applyNumberFormat="1" applyFont="1" applyFill="1" applyBorder="1" applyAlignment="1">
      <alignment horizontal="center"/>
    </xf>
    <xf numFmtId="3" fontId="0" fillId="0" borderId="0" xfId="0" applyNumberFormat="1"/>
    <xf numFmtId="0" fontId="1" fillId="0" borderId="9" xfId="5" applyFont="1" applyBorder="1"/>
    <xf numFmtId="0" fontId="0" fillId="0" borderId="0" xfId="0" applyAlignment="1">
      <alignment horizontal="left" wrapText="1"/>
    </xf>
    <xf numFmtId="0" fontId="0" fillId="0" borderId="0" xfId="0" applyFill="1" applyAlignment="1">
      <alignment horizontal="left" vertical="top" wrapText="1"/>
    </xf>
    <xf numFmtId="0" fontId="7" fillId="3" borderId="5" xfId="0" applyFont="1" applyFill="1" applyBorder="1" applyAlignment="1">
      <alignment horizontal="center"/>
    </xf>
    <xf numFmtId="0" fontId="7" fillId="3" borderId="6"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13" fillId="6" borderId="18" xfId="0" applyFont="1" applyFill="1" applyBorder="1" applyAlignment="1">
      <alignment horizontal="center"/>
    </xf>
    <xf numFmtId="0" fontId="13" fillId="6" borderId="19" xfId="0" applyFont="1" applyFill="1" applyBorder="1" applyAlignment="1">
      <alignment horizontal="center"/>
    </xf>
    <xf numFmtId="0" fontId="14" fillId="5" borderId="12" xfId="6" applyFont="1" applyBorder="1" applyAlignment="1">
      <alignment horizontal="center" wrapText="1"/>
    </xf>
    <xf numFmtId="0" fontId="14" fillId="5" borderId="16" xfId="6" applyFont="1" applyBorder="1" applyAlignment="1">
      <alignment horizontal="center" wrapText="1"/>
    </xf>
    <xf numFmtId="0" fontId="14" fillId="5" borderId="13" xfId="6" applyFont="1" applyBorder="1" applyAlignment="1">
      <alignment horizontal="center" wrapText="1"/>
    </xf>
  </cellXfs>
  <cellStyles count="10">
    <cellStyle name="Accent1" xfId="6" builtinId="29"/>
    <cellStyle name="Comma" xfId="1" builtinId="3"/>
    <cellStyle name="Currency 2" xfId="4"/>
    <cellStyle name="Currency 2 2" xfId="9"/>
    <cellStyle name="Normal" xfId="0" builtinId="0"/>
    <cellStyle name="Normal 2" xfId="2"/>
    <cellStyle name="Normal 2 2" xfId="7"/>
    <cellStyle name="Normal 3" xfId="3"/>
    <cellStyle name="Normal 3 2" xfId="8"/>
    <cellStyle name="Normal 4" xfId="5"/>
  </cellStyles>
  <dxfs count="2">
    <dxf>
      <font>
        <b val="0"/>
        <i val="0"/>
        <strike val="0"/>
        <condense val="0"/>
        <extend val="0"/>
        <outline val="0"/>
        <shadow val="0"/>
        <u val="none"/>
        <vertAlign val="baseline"/>
        <sz val="10"/>
        <color auto="1"/>
        <name val="Arial"/>
        <scheme val="none"/>
      </font>
      <numFmt numFmtId="164" formatCode="_(* #,##0_);_(* \(#,##0\);_(* &quot;-&quot;??_);_(@_)"/>
    </dxf>
    <dxf>
      <font>
        <b val="0"/>
        <i val="0"/>
        <strike val="0"/>
        <condense val="0"/>
        <extend val="0"/>
        <outline val="0"/>
        <shadow val="0"/>
        <u val="none"/>
        <vertAlign val="baseline"/>
        <sz val="10"/>
        <color auto="1"/>
        <name val="Arial"/>
        <scheme val="none"/>
      </font>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173396</xdr:colOff>
      <xdr:row>3</xdr:row>
      <xdr:rowOff>66675</xdr:rowOff>
    </xdr:from>
    <xdr:to>
      <xdr:col>11</xdr:col>
      <xdr:colOff>205054</xdr:colOff>
      <xdr:row>19</xdr:row>
      <xdr:rowOff>61913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046" y="962025"/>
          <a:ext cx="4298858" cy="2986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0</xdr:row>
      <xdr:rowOff>97210</xdr:rowOff>
    </xdr:from>
    <xdr:to>
      <xdr:col>8</xdr:col>
      <xdr:colOff>567815</xdr:colOff>
      <xdr:row>3</xdr:row>
      <xdr:rowOff>9525</xdr:rowOff>
    </xdr:to>
    <xdr:pic>
      <xdr:nvPicPr>
        <xdr:cNvPr id="4" name="Picture 3"/>
        <xdr:cNvPicPr>
          <a:picLocks noChangeAspect="1"/>
        </xdr:cNvPicPr>
      </xdr:nvPicPr>
      <xdr:blipFill>
        <a:blip xmlns:r="http://schemas.openxmlformats.org/officeDocument/2006/relationships" r:embed="rId2"/>
        <a:stretch>
          <a:fillRect/>
        </a:stretch>
      </xdr:blipFill>
      <xdr:spPr>
        <a:xfrm>
          <a:off x="6115050" y="97210"/>
          <a:ext cx="2853815" cy="807665"/>
        </a:xfrm>
        <a:prstGeom prst="rect">
          <a:avLst/>
        </a:prstGeom>
      </xdr:spPr>
    </xdr:pic>
    <xdr:clientData/>
  </xdr:twoCellAnchor>
</xdr:wsDr>
</file>

<file path=xl/tables/table1.xml><?xml version="1.0" encoding="utf-8"?>
<table xmlns="http://schemas.openxmlformats.org/spreadsheetml/2006/main" id="1" name="Table1" displayName="Table1" ref="B3:D9" totalsRowCount="1">
  <autoFilter ref="B3:D8"/>
  <tableColumns count="3">
    <tableColumn id="1" name="HW Role" totalsRowLabel="Total"/>
    <tableColumn id="2" name="Description"/>
    <tableColumn id="3" name="Base Cost" totalsRowFunction="sum" dataDxfId="1" totalsRow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zoomScale="130" zoomScaleNormal="130" workbookViewId="0">
      <selection sqref="A1:F1"/>
    </sheetView>
  </sheetViews>
  <sheetFormatPr defaultRowHeight="12.75" x14ac:dyDescent="0.2"/>
  <cols>
    <col min="1" max="1" width="50.28515625" customWidth="1"/>
    <col min="2" max="2" width="10.28515625" style="13" bestFit="1" customWidth="1"/>
    <col min="3" max="3" width="17.7109375" customWidth="1"/>
    <col min="4" max="4" width="17.28515625" customWidth="1"/>
    <col min="5" max="5" width="3.28515625" customWidth="1"/>
    <col min="6" max="6" width="54.42578125" customWidth="1"/>
  </cols>
  <sheetData>
    <row r="1" spans="1:6" ht="18" x14ac:dyDescent="0.25">
      <c r="A1" s="91" t="s">
        <v>66</v>
      </c>
      <c r="B1" s="91"/>
      <c r="C1" s="91"/>
      <c r="D1" s="91"/>
      <c r="E1" s="91"/>
      <c r="F1" s="91"/>
    </row>
    <row r="2" spans="1:6" s="1" customFormat="1" ht="18" x14ac:dyDescent="0.25">
      <c r="A2" s="91" t="s">
        <v>0</v>
      </c>
      <c r="B2" s="91"/>
      <c r="C2" s="91"/>
      <c r="D2" s="91"/>
      <c r="E2" s="91"/>
      <c r="F2" s="91"/>
    </row>
    <row r="3" spans="1:6" ht="26.25" customHeight="1" x14ac:dyDescent="0.2">
      <c r="A3" s="92" t="s">
        <v>72</v>
      </c>
      <c r="B3" s="92"/>
      <c r="C3" s="92"/>
      <c r="D3" s="92"/>
      <c r="E3" s="92"/>
      <c r="F3" s="92"/>
    </row>
    <row r="4" spans="1:6" s="2" customFormat="1" x14ac:dyDescent="0.2">
      <c r="B4" s="26"/>
      <c r="C4" s="89" t="s">
        <v>48</v>
      </c>
      <c r="D4" s="90"/>
      <c r="E4" s="33"/>
      <c r="F4" s="30" t="s">
        <v>32</v>
      </c>
    </row>
    <row r="5" spans="1:6" x14ac:dyDescent="0.2">
      <c r="A5" s="3" t="s">
        <v>47</v>
      </c>
      <c r="B5" s="27" t="s">
        <v>1</v>
      </c>
      <c r="C5" s="28" t="s">
        <v>69</v>
      </c>
      <c r="D5" s="29" t="s">
        <v>2</v>
      </c>
      <c r="E5" s="28"/>
      <c r="F5" s="29" t="s">
        <v>13</v>
      </c>
    </row>
    <row r="6" spans="1:6" ht="14.25" customHeight="1" x14ac:dyDescent="0.2">
      <c r="A6" s="18" t="s">
        <v>75</v>
      </c>
      <c r="C6" s="34"/>
      <c r="D6" s="38">
        <v>5000</v>
      </c>
      <c r="E6" s="16"/>
      <c r="F6" s="25"/>
    </row>
    <row r="7" spans="1:6" s="62" customFormat="1" x14ac:dyDescent="0.2">
      <c r="A7" s="65" t="s">
        <v>71</v>
      </c>
      <c r="B7" s="63"/>
      <c r="C7" s="67"/>
      <c r="D7" s="68">
        <v>900</v>
      </c>
      <c r="E7" s="64"/>
      <c r="F7" s="66"/>
    </row>
    <row r="8" spans="1:6" s="62" customFormat="1" x14ac:dyDescent="0.2">
      <c r="A8" s="65"/>
      <c r="B8" s="63"/>
      <c r="C8" s="67"/>
      <c r="D8" s="68"/>
      <c r="E8" s="64"/>
      <c r="F8" s="66"/>
    </row>
    <row r="9" spans="1:6" x14ac:dyDescent="0.2">
      <c r="A9" s="21"/>
      <c r="C9" s="34"/>
      <c r="D9" s="38"/>
      <c r="E9" s="16"/>
      <c r="F9" s="25"/>
    </row>
    <row r="10" spans="1:6" x14ac:dyDescent="0.2">
      <c r="A10" s="22" t="s">
        <v>73</v>
      </c>
      <c r="C10" s="34"/>
      <c r="D10" s="38">
        <v>14000</v>
      </c>
      <c r="E10" s="16"/>
      <c r="F10" s="25"/>
    </row>
    <row r="11" spans="1:6" x14ac:dyDescent="0.2">
      <c r="A11" s="3" t="s">
        <v>3</v>
      </c>
      <c r="C11" s="34">
        <v>0</v>
      </c>
      <c r="D11" s="39"/>
      <c r="E11" s="4"/>
    </row>
    <row r="12" spans="1:6" x14ac:dyDescent="0.2">
      <c r="A12" t="s">
        <v>76</v>
      </c>
      <c r="C12" s="35">
        <f>750*12</f>
        <v>9000</v>
      </c>
      <c r="D12" s="39"/>
      <c r="E12" s="4"/>
    </row>
    <row r="13" spans="1:6" ht="12" customHeight="1" x14ac:dyDescent="0.2">
      <c r="A13" s="3" t="s">
        <v>4</v>
      </c>
      <c r="C13" s="35"/>
      <c r="D13" s="39"/>
      <c r="E13" s="4"/>
    </row>
    <row r="14" spans="1:6" ht="39" customHeight="1" x14ac:dyDescent="0.2">
      <c r="A14" s="20" t="s">
        <v>31</v>
      </c>
      <c r="B14" s="7">
        <v>4</v>
      </c>
      <c r="C14" s="36">
        <f>$B$14*0*12</f>
        <v>0</v>
      </c>
      <c r="D14" s="40">
        <f>$B$14*175*12</f>
        <v>8400</v>
      </c>
      <c r="E14" s="7"/>
      <c r="F14" s="18" t="s">
        <v>33</v>
      </c>
    </row>
    <row r="15" spans="1:6" ht="27" customHeight="1" x14ac:dyDescent="0.2">
      <c r="A15" s="20" t="s">
        <v>77</v>
      </c>
      <c r="B15" s="7">
        <v>80</v>
      </c>
      <c r="C15" s="36">
        <f>0*$B15</f>
        <v>0</v>
      </c>
      <c r="D15" s="40">
        <f>B15*175</f>
        <v>14000</v>
      </c>
      <c r="E15" s="7"/>
      <c r="F15" s="18" t="s">
        <v>35</v>
      </c>
    </row>
    <row r="16" spans="1:6" ht="89.25" x14ac:dyDescent="0.2">
      <c r="A16" s="20" t="s">
        <v>29</v>
      </c>
      <c r="B16" s="7">
        <v>2</v>
      </c>
      <c r="C16" s="36">
        <f>0*$B16</f>
        <v>0</v>
      </c>
      <c r="D16" s="40">
        <f>B16*175*12</f>
        <v>4200</v>
      </c>
      <c r="E16" s="7"/>
      <c r="F16" s="19" t="s">
        <v>60</v>
      </c>
    </row>
    <row r="17" spans="1:6" ht="78.75" customHeight="1" x14ac:dyDescent="0.2">
      <c r="A17" s="20" t="s">
        <v>30</v>
      </c>
      <c r="B17" s="7">
        <v>2</v>
      </c>
      <c r="C17" s="36">
        <f>$B17*0*12</f>
        <v>0</v>
      </c>
      <c r="D17" s="40">
        <f>B17*175*12</f>
        <v>4200</v>
      </c>
      <c r="E17" s="7"/>
      <c r="F17" s="18" t="s">
        <v>61</v>
      </c>
    </row>
    <row r="18" spans="1:6" x14ac:dyDescent="0.2">
      <c r="A18" s="8"/>
      <c r="B18" s="7"/>
      <c r="C18" s="36"/>
      <c r="D18" s="41"/>
      <c r="E18" s="6"/>
    </row>
    <row r="19" spans="1:6" x14ac:dyDescent="0.2">
      <c r="A19" s="23" t="s">
        <v>5</v>
      </c>
      <c r="B19" s="7"/>
      <c r="C19" s="36"/>
      <c r="D19" s="41"/>
      <c r="E19" s="6"/>
    </row>
    <row r="20" spans="1:6" ht="34.5" customHeight="1" x14ac:dyDescent="0.2">
      <c r="A20" s="5" t="s">
        <v>19</v>
      </c>
      <c r="B20" s="7">
        <v>50000</v>
      </c>
      <c r="C20" s="36">
        <v>0</v>
      </c>
      <c r="D20" s="40">
        <f>50%*B20</f>
        <v>25000</v>
      </c>
      <c r="E20" s="7"/>
      <c r="F20" s="88" t="s">
        <v>62</v>
      </c>
    </row>
    <row r="21" spans="1:6" ht="33" customHeight="1" x14ac:dyDescent="0.2">
      <c r="A21" s="5" t="s">
        <v>20</v>
      </c>
      <c r="B21" s="7">
        <v>85000</v>
      </c>
      <c r="C21" s="36">
        <v>0</v>
      </c>
      <c r="D21" s="40">
        <f>50%*B21</f>
        <v>42500</v>
      </c>
      <c r="E21" s="7"/>
      <c r="F21" s="88"/>
    </row>
    <row r="22" spans="1:6" x14ac:dyDescent="0.2">
      <c r="A22" s="8"/>
      <c r="B22" s="7"/>
      <c r="C22" s="36"/>
      <c r="D22" s="41"/>
      <c r="E22" s="6"/>
    </row>
    <row r="23" spans="1:6" x14ac:dyDescent="0.2">
      <c r="A23" s="23" t="s">
        <v>6</v>
      </c>
      <c r="B23" s="7"/>
      <c r="C23" s="36"/>
      <c r="D23" s="41"/>
      <c r="E23" s="6"/>
    </row>
    <row r="24" spans="1:6" ht="38.25" x14ac:dyDescent="0.2">
      <c r="A24" s="20" t="s">
        <v>7</v>
      </c>
      <c r="B24" s="7">
        <v>0.15</v>
      </c>
      <c r="C24" s="36">
        <v>0</v>
      </c>
      <c r="D24" s="40">
        <f>B24*(SUM(D26:D28))</f>
        <v>4500</v>
      </c>
      <c r="E24" s="7"/>
      <c r="F24" s="19" t="s">
        <v>63</v>
      </c>
    </row>
    <row r="25" spans="1:6" ht="76.5" x14ac:dyDescent="0.2">
      <c r="A25" s="20" t="s">
        <v>28</v>
      </c>
      <c r="B25" s="7">
        <v>4</v>
      </c>
      <c r="C25" s="36">
        <v>0</v>
      </c>
      <c r="D25" s="40">
        <f>B25*12*175</f>
        <v>8400</v>
      </c>
      <c r="E25" s="7"/>
      <c r="F25" s="18" t="s">
        <v>64</v>
      </c>
    </row>
    <row r="26" spans="1:6" ht="64.5" customHeight="1" x14ac:dyDescent="0.2">
      <c r="A26" s="20" t="s">
        <v>8</v>
      </c>
      <c r="B26" s="7"/>
      <c r="C26" s="36">
        <v>0</v>
      </c>
      <c r="D26" s="42">
        <f>Table1[[#Totals],[Base Cost]]</f>
        <v>22000</v>
      </c>
      <c r="E26" s="7"/>
      <c r="F26" s="18" t="s">
        <v>65</v>
      </c>
    </row>
    <row r="27" spans="1:6" ht="89.25" x14ac:dyDescent="0.2">
      <c r="A27" s="20" t="s">
        <v>27</v>
      </c>
      <c r="B27" s="7"/>
      <c r="C27" s="36">
        <v>0</v>
      </c>
      <c r="D27" s="40">
        <v>7500</v>
      </c>
      <c r="E27" s="7"/>
      <c r="F27" s="18" t="s">
        <v>34</v>
      </c>
    </row>
    <row r="28" spans="1:6" ht="26.25" customHeight="1" x14ac:dyDescent="0.2">
      <c r="A28" s="5" t="s">
        <v>74</v>
      </c>
      <c r="B28" s="7"/>
      <c r="C28" s="36">
        <v>0</v>
      </c>
      <c r="D28" s="40">
        <f>1*500</f>
        <v>500</v>
      </c>
      <c r="E28" s="7"/>
      <c r="F28" s="24"/>
    </row>
    <row r="29" spans="1:6" ht="13.5" thickBot="1" x14ac:dyDescent="0.25">
      <c r="A29" s="5"/>
      <c r="B29" s="14"/>
      <c r="C29" s="37"/>
      <c r="D29" s="43"/>
      <c r="E29" s="31"/>
    </row>
    <row r="30" spans="1:6" x14ac:dyDescent="0.2">
      <c r="A30" s="9" t="s">
        <v>37</v>
      </c>
      <c r="B30" s="2"/>
      <c r="C30" s="10">
        <v>9000</v>
      </c>
      <c r="D30" s="10">
        <f>SUM(D6:D29)-D15</f>
        <v>147100</v>
      </c>
      <c r="E30" s="10"/>
    </row>
    <row r="31" spans="1:6" x14ac:dyDescent="0.2">
      <c r="A31" s="9" t="s">
        <v>9</v>
      </c>
      <c r="B31" s="2"/>
      <c r="C31" s="10">
        <v>9000</v>
      </c>
      <c r="D31" s="10">
        <f>D6+SUM(D12:D25)</f>
        <v>116200</v>
      </c>
      <c r="E31" s="10"/>
    </row>
    <row r="32" spans="1:6" x14ac:dyDescent="0.2">
      <c r="A32" s="9" t="s">
        <v>10</v>
      </c>
      <c r="B32" s="2"/>
      <c r="C32" s="11">
        <v>9000</v>
      </c>
      <c r="D32" s="11">
        <f>+D31-D15</f>
        <v>102200</v>
      </c>
      <c r="E32" s="32"/>
    </row>
    <row r="33" spans="1:5" x14ac:dyDescent="0.2">
      <c r="A33" s="9" t="s">
        <v>11</v>
      </c>
      <c r="B33" s="2"/>
      <c r="C33" s="10">
        <f>SUM(C30:C32)</f>
        <v>27000</v>
      </c>
      <c r="D33" s="10">
        <f>SUM(D30:D32)</f>
        <v>365500</v>
      </c>
      <c r="E33" s="10"/>
    </row>
    <row r="35" spans="1:5" x14ac:dyDescent="0.2">
      <c r="A35" s="87" t="s">
        <v>36</v>
      </c>
      <c r="B35" s="87"/>
      <c r="C35" s="87"/>
      <c r="D35" s="87"/>
      <c r="E35" s="17"/>
    </row>
    <row r="36" spans="1:5" x14ac:dyDescent="0.2">
      <c r="A36" t="s">
        <v>38</v>
      </c>
    </row>
    <row r="39" spans="1:5" x14ac:dyDescent="0.2">
      <c r="C39" s="12"/>
      <c r="D39" s="12"/>
      <c r="E39" s="12"/>
    </row>
    <row r="40" spans="1:5" x14ac:dyDescent="0.2">
      <c r="C40" s="12"/>
      <c r="D40" s="12"/>
      <c r="E40" s="12"/>
    </row>
    <row r="41" spans="1:5" x14ac:dyDescent="0.2">
      <c r="C41" s="12"/>
      <c r="D41" s="12"/>
      <c r="E41" s="12"/>
    </row>
    <row r="42" spans="1:5" x14ac:dyDescent="0.2">
      <c r="C42" s="12"/>
      <c r="D42" s="12"/>
      <c r="E42" s="12"/>
    </row>
  </sheetData>
  <mergeCells count="6">
    <mergeCell ref="A35:D35"/>
    <mergeCell ref="F20:F21"/>
    <mergeCell ref="C4:D4"/>
    <mergeCell ref="A1:F1"/>
    <mergeCell ref="A2:F2"/>
    <mergeCell ref="A3:F3"/>
  </mergeCells>
  <printOptions horizontalCentered="1" gridLines="1"/>
  <pageMargins left="0.25" right="0.25" top="0.25" bottom="0.5" header="0.3" footer="0.3"/>
  <pageSetup scale="75" fitToHeight="2" orientation="portrait" r:id="rId1"/>
  <headerFooter alignWithMargins="0">
    <oddFooter>&amp;L&amp;F&amp;C&amp;P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zoomScaleNormal="100" workbookViewId="0">
      <selection activeCell="B33" sqref="B33"/>
    </sheetView>
  </sheetViews>
  <sheetFormatPr defaultRowHeight="12.75" x14ac:dyDescent="0.2"/>
  <cols>
    <col min="2" max="2" width="14.85546875" bestFit="1" customWidth="1"/>
    <col min="3" max="3" width="48" bestFit="1" customWidth="1"/>
    <col min="4" max="4" width="12.140625" bestFit="1" customWidth="1"/>
  </cols>
  <sheetData>
    <row r="3" spans="2:4" x14ac:dyDescent="0.2">
      <c r="B3" t="s">
        <v>12</v>
      </c>
      <c r="C3" t="s">
        <v>13</v>
      </c>
      <c r="D3" t="s">
        <v>22</v>
      </c>
    </row>
    <row r="4" spans="2:4" x14ac:dyDescent="0.2">
      <c r="B4" t="s">
        <v>23</v>
      </c>
      <c r="C4" t="s">
        <v>21</v>
      </c>
      <c r="D4" s="4">
        <v>7500</v>
      </c>
    </row>
    <row r="5" spans="2:4" x14ac:dyDescent="0.2">
      <c r="B5" t="s">
        <v>25</v>
      </c>
      <c r="C5" t="s">
        <v>26</v>
      </c>
      <c r="D5" s="4">
        <v>5000</v>
      </c>
    </row>
    <row r="6" spans="2:4" x14ac:dyDescent="0.2">
      <c r="B6" t="s">
        <v>25</v>
      </c>
      <c r="C6" t="s">
        <v>14</v>
      </c>
      <c r="D6" s="4">
        <v>5000</v>
      </c>
    </row>
    <row r="7" spans="2:4" x14ac:dyDescent="0.2">
      <c r="B7" t="s">
        <v>15</v>
      </c>
      <c r="C7" t="s">
        <v>18</v>
      </c>
      <c r="D7" s="4">
        <v>1000</v>
      </c>
    </row>
    <row r="8" spans="2:4" x14ac:dyDescent="0.2">
      <c r="B8" t="s">
        <v>16</v>
      </c>
      <c r="C8" t="s">
        <v>17</v>
      </c>
      <c r="D8" s="4">
        <v>3500</v>
      </c>
    </row>
    <row r="9" spans="2:4" x14ac:dyDescent="0.2">
      <c r="B9" t="s">
        <v>24</v>
      </c>
      <c r="D9" s="15">
        <f>SUBTOTAL(109,Table1[Base Cost])</f>
        <v>22000</v>
      </c>
    </row>
    <row r="10" spans="2:4" x14ac:dyDescent="0.2">
      <c r="D10" s="1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40" sqref="A39:A40"/>
    </sheetView>
  </sheetViews>
  <sheetFormatPr defaultRowHeight="12.75" x14ac:dyDescent="0.2"/>
  <cols>
    <col min="1" max="1" width="58.85546875" customWidth="1"/>
    <col min="2" max="2" width="9.85546875" bestFit="1" customWidth="1"/>
    <col min="4" max="4" width="10.85546875" bestFit="1" customWidth="1"/>
  </cols>
  <sheetData>
    <row r="1" spans="1:4" ht="15" x14ac:dyDescent="0.25">
      <c r="A1" s="45" t="s">
        <v>46</v>
      </c>
      <c r="B1" s="48"/>
      <c r="C1" s="48"/>
      <c r="D1" s="47"/>
    </row>
    <row r="2" spans="1:4" ht="15" x14ac:dyDescent="0.25">
      <c r="A2" s="54" t="s">
        <v>39</v>
      </c>
      <c r="B2" s="58" t="s">
        <v>40</v>
      </c>
      <c r="C2" s="58" t="s">
        <v>41</v>
      </c>
      <c r="D2" s="59" t="s">
        <v>42</v>
      </c>
    </row>
    <row r="3" spans="1:4" ht="15" x14ac:dyDescent="0.25">
      <c r="A3" s="86" t="s">
        <v>59</v>
      </c>
      <c r="B3" s="50">
        <v>5000</v>
      </c>
      <c r="C3" s="49">
        <v>1</v>
      </c>
      <c r="D3" s="51">
        <f>B3*C3</f>
        <v>5000</v>
      </c>
    </row>
    <row r="4" spans="1:4" ht="15" x14ac:dyDescent="0.25">
      <c r="A4" s="46" t="s">
        <v>43</v>
      </c>
      <c r="B4" s="53"/>
      <c r="C4" s="52"/>
      <c r="D4" s="51">
        <f>SUM(D3:D3)</f>
        <v>5000</v>
      </c>
    </row>
    <row r="5" spans="1:4" ht="15" x14ac:dyDescent="0.25">
      <c r="A5" s="46" t="s">
        <v>44</v>
      </c>
      <c r="B5" s="49"/>
      <c r="C5" s="49"/>
      <c r="D5" s="51">
        <v>900</v>
      </c>
    </row>
    <row r="6" spans="1:4" ht="15" x14ac:dyDescent="0.25">
      <c r="A6" s="55" t="s">
        <v>45</v>
      </c>
      <c r="B6" s="56"/>
      <c r="C6" s="56"/>
      <c r="D6" s="57">
        <f>SUM(D4:D5)</f>
        <v>5900</v>
      </c>
    </row>
    <row r="7" spans="1:4" ht="15.75" thickBot="1" x14ac:dyDescent="0.3">
      <c r="A7" s="44" t="s">
        <v>67</v>
      </c>
      <c r="B7" s="60"/>
      <c r="C7" s="60"/>
      <c r="D7" s="61">
        <v>900</v>
      </c>
    </row>
    <row r="13" spans="1:4" x14ac:dyDescent="0.2">
      <c r="D13" s="85"/>
    </row>
    <row r="14" spans="1:4" x14ac:dyDescent="0.2">
      <c r="D14"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50" sqref="A50"/>
    </sheetView>
  </sheetViews>
  <sheetFormatPr defaultRowHeight="12.75" x14ac:dyDescent="0.2"/>
  <cols>
    <col min="1" max="1" width="63.7109375" customWidth="1"/>
    <col min="2" max="2" width="6.42578125" bestFit="1" customWidth="1"/>
    <col min="4" max="4" width="13.5703125" customWidth="1"/>
  </cols>
  <sheetData>
    <row r="1" spans="1:4" ht="17.25" thickBot="1" x14ac:dyDescent="0.35">
      <c r="A1" s="93" t="s">
        <v>49</v>
      </c>
      <c r="B1" s="94"/>
      <c r="C1" s="94"/>
      <c r="D1" s="94"/>
    </row>
    <row r="2" spans="1:4" ht="19.5" thickBot="1" x14ac:dyDescent="0.35">
      <c r="A2" s="95" t="s">
        <v>70</v>
      </c>
      <c r="B2" s="96"/>
      <c r="C2" s="96"/>
      <c r="D2" s="97"/>
    </row>
    <row r="3" spans="1:4" ht="33.75" thickBot="1" x14ac:dyDescent="0.35">
      <c r="A3" s="69" t="s">
        <v>50</v>
      </c>
      <c r="B3" s="70" t="s">
        <v>51</v>
      </c>
      <c r="C3" s="71" t="s">
        <v>52</v>
      </c>
      <c r="D3" s="72" t="s">
        <v>53</v>
      </c>
    </row>
    <row r="4" spans="1:4" ht="16.5" x14ac:dyDescent="0.3">
      <c r="A4" s="73" t="s">
        <v>54</v>
      </c>
      <c r="B4" s="74">
        <v>750</v>
      </c>
      <c r="C4" s="75">
        <v>1</v>
      </c>
      <c r="D4" s="76">
        <v>750</v>
      </c>
    </row>
    <row r="5" spans="1:4" ht="16.5" x14ac:dyDescent="0.3">
      <c r="A5" s="77" t="s">
        <v>55</v>
      </c>
      <c r="B5" s="78"/>
      <c r="C5" s="75"/>
      <c r="D5" s="76"/>
    </row>
    <row r="6" spans="1:4" ht="16.5" x14ac:dyDescent="0.3">
      <c r="A6" s="77" t="s">
        <v>56</v>
      </c>
      <c r="B6" s="78"/>
      <c r="C6" s="75"/>
      <c r="D6" s="76"/>
    </row>
    <row r="7" spans="1:4" ht="16.5" x14ac:dyDescent="0.3">
      <c r="A7" s="77" t="s">
        <v>68</v>
      </c>
      <c r="B7" s="78"/>
      <c r="C7" s="75"/>
      <c r="D7" s="76"/>
    </row>
    <row r="8" spans="1:4" ht="16.5" x14ac:dyDescent="0.3">
      <c r="A8" s="77" t="s">
        <v>78</v>
      </c>
      <c r="B8" s="78"/>
      <c r="C8" s="75"/>
      <c r="D8" s="76"/>
    </row>
    <row r="9" spans="1:4" ht="16.5" x14ac:dyDescent="0.3">
      <c r="A9" s="77" t="s">
        <v>79</v>
      </c>
      <c r="B9" s="78"/>
      <c r="C9" s="75"/>
      <c r="D9" s="76"/>
    </row>
    <row r="10" spans="1:4" ht="17.25" thickBot="1" x14ac:dyDescent="0.35">
      <c r="A10" s="77" t="s">
        <v>57</v>
      </c>
      <c r="B10" s="79"/>
      <c r="C10" s="80"/>
      <c r="D10" s="81"/>
    </row>
    <row r="11" spans="1:4" s="62" customFormat="1" ht="17.25" thickBot="1" x14ac:dyDescent="0.35">
      <c r="A11" s="82" t="s">
        <v>58</v>
      </c>
      <c r="B11" s="83"/>
      <c r="C11" s="83"/>
      <c r="D11" s="84">
        <f>SUM(D4:D10)</f>
        <v>750</v>
      </c>
    </row>
  </sheetData>
  <mergeCells count="2">
    <mergeCell ref="A1:D1"/>
    <mergeCell ref="A2:D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TCO</vt:lpstr>
      <vt:lpstr>Hardware Assumptions</vt:lpstr>
      <vt:lpstr>MS Perpetual Licensing Pricing </vt:lpstr>
      <vt:lpstr>SMB Subscription Pricing</vt:lpstr>
      <vt:lpstr>TCO!Print_Area</vt:lpstr>
      <vt:lpstr>TCO!Print_Titles</vt:lpstr>
    </vt:vector>
  </TitlesOfParts>
  <Company>NextCorp,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Peacock</dc:creator>
  <cp:lastModifiedBy>Samantha Merrill</cp:lastModifiedBy>
  <cp:lastPrinted>2011-08-12T23:32:47Z</cp:lastPrinted>
  <dcterms:created xsi:type="dcterms:W3CDTF">2010-09-02T14:16:50Z</dcterms:created>
  <dcterms:modified xsi:type="dcterms:W3CDTF">2014-09-04T15:05:00Z</dcterms:modified>
</cp:coreProperties>
</file>